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-my.sharepoint.com/personal/10209218_id_ohio_gov/Documents/Website/Files for Website/SOP/"/>
    </mc:Choice>
  </mc:AlternateContent>
  <xr:revisionPtr revIDLastSave="0" documentId="8_{1027C2D4-DD97-4831-B54D-6F7BA4E73760}" xr6:coauthVersionLast="47" xr6:coauthVersionMax="47" xr10:uidLastSave="{00000000-0000-0000-0000-000000000000}"/>
  <bookViews>
    <workbookView xWindow="-110" yWindow="-110" windowWidth="19420" windowHeight="11620" xr2:uid="{BB4CA206-4177-4783-A7E5-CCA39E1C18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K37" i="1"/>
  <c r="K38" i="1"/>
  <c r="K39" i="1"/>
  <c r="K40" i="1"/>
  <c r="K41" i="1"/>
  <c r="K42" i="1"/>
  <c r="K43" i="1"/>
  <c r="K36" i="1"/>
  <c r="J37" i="1"/>
  <c r="J38" i="1"/>
  <c r="J39" i="1"/>
  <c r="J40" i="1"/>
  <c r="J41" i="1"/>
  <c r="J42" i="1"/>
  <c r="J43" i="1"/>
  <c r="J36" i="1"/>
  <c r="I37" i="1"/>
  <c r="I38" i="1"/>
  <c r="I39" i="1"/>
  <c r="I40" i="1"/>
  <c r="I41" i="1"/>
  <c r="I42" i="1"/>
  <c r="I43" i="1"/>
  <c r="I36" i="1"/>
  <c r="H37" i="1"/>
  <c r="H38" i="1"/>
  <c r="H39" i="1"/>
  <c r="H40" i="1"/>
  <c r="H41" i="1"/>
  <c r="H42" i="1"/>
  <c r="H43" i="1"/>
  <c r="H36" i="1"/>
  <c r="G37" i="1"/>
  <c r="G38" i="1"/>
  <c r="G39" i="1"/>
  <c r="G40" i="1"/>
  <c r="G41" i="1"/>
  <c r="G42" i="1"/>
  <c r="G43" i="1"/>
  <c r="G36" i="1"/>
  <c r="F37" i="1"/>
  <c r="F38" i="1"/>
  <c r="F39" i="1"/>
  <c r="F40" i="1"/>
  <c r="F41" i="1"/>
  <c r="F42" i="1"/>
  <c r="F43" i="1"/>
  <c r="F36" i="1"/>
  <c r="E37" i="1"/>
  <c r="E38" i="1"/>
  <c r="E39" i="1"/>
  <c r="E40" i="1"/>
  <c r="E41" i="1"/>
  <c r="E42" i="1"/>
  <c r="E43" i="1"/>
  <c r="E36" i="1"/>
  <c r="D37" i="1"/>
  <c r="D38" i="1"/>
  <c r="D39" i="1"/>
  <c r="D40" i="1"/>
  <c r="D41" i="1"/>
  <c r="D42" i="1"/>
  <c r="D43" i="1"/>
  <c r="D36" i="1"/>
  <c r="K26" i="1"/>
  <c r="K27" i="1"/>
  <c r="K28" i="1"/>
  <c r="K29" i="1"/>
  <c r="K30" i="1"/>
  <c r="K31" i="1"/>
  <c r="K32" i="1"/>
  <c r="K25" i="1"/>
  <c r="J26" i="1"/>
  <c r="J27" i="1"/>
  <c r="J28" i="1"/>
  <c r="J29" i="1"/>
  <c r="J30" i="1"/>
  <c r="J31" i="1"/>
  <c r="J32" i="1"/>
  <c r="J25" i="1"/>
  <c r="I26" i="1"/>
  <c r="I27" i="1"/>
  <c r="I28" i="1"/>
  <c r="I29" i="1"/>
  <c r="I30" i="1"/>
  <c r="I31" i="1"/>
  <c r="I32" i="1"/>
  <c r="I25" i="1"/>
  <c r="H26" i="1"/>
  <c r="H27" i="1"/>
  <c r="H28" i="1"/>
  <c r="H29" i="1"/>
  <c r="H30" i="1"/>
  <c r="H31" i="1"/>
  <c r="H32" i="1"/>
  <c r="H25" i="1"/>
  <c r="G26" i="1"/>
  <c r="G27" i="1"/>
  <c r="G28" i="1"/>
  <c r="G29" i="1"/>
  <c r="G30" i="1"/>
  <c r="G31" i="1"/>
  <c r="G32" i="1"/>
  <c r="F26" i="1"/>
  <c r="F27" i="1"/>
  <c r="F28" i="1"/>
  <c r="F29" i="1"/>
  <c r="F30" i="1"/>
  <c r="F31" i="1"/>
  <c r="F32" i="1"/>
  <c r="F25" i="1"/>
  <c r="E26" i="1"/>
  <c r="E27" i="1"/>
  <c r="E28" i="1"/>
  <c r="E29" i="1"/>
  <c r="E30" i="1"/>
  <c r="E31" i="1"/>
  <c r="E32" i="1"/>
  <c r="E25" i="1"/>
  <c r="K21" i="1" l="1"/>
  <c r="K20" i="1"/>
  <c r="K19" i="1"/>
  <c r="K18" i="1"/>
  <c r="K17" i="1"/>
  <c r="K16" i="1"/>
  <c r="K15" i="1"/>
  <c r="K14" i="1"/>
</calcChain>
</file>

<file path=xl/sharedStrings.xml><?xml version="1.0" encoding="utf-8"?>
<sst xmlns="http://schemas.openxmlformats.org/spreadsheetml/2006/main" count="37" uniqueCount="35">
  <si>
    <t>Family's Name:</t>
  </si>
  <si>
    <t xml:space="preserve">Family's Income </t>
  </si>
  <si>
    <t>Family Size</t>
  </si>
  <si>
    <t>If family income is:</t>
  </si>
  <si>
    <t>Family's Extraordinary Medical Expenses is:</t>
  </si>
  <si>
    <t>Family Income</t>
  </si>
  <si>
    <t>Family's EME</t>
  </si>
  <si>
    <t>less than or equal to 210%</t>
  </si>
  <si>
    <t xml:space="preserve">1% of income </t>
  </si>
  <si>
    <t>X .01 =</t>
  </si>
  <si>
    <t>211% -220%</t>
  </si>
  <si>
    <t>2%of income</t>
  </si>
  <si>
    <t>X .02 =</t>
  </si>
  <si>
    <t>221% -230%</t>
  </si>
  <si>
    <t>3%of income</t>
  </si>
  <si>
    <t>X .03 =</t>
  </si>
  <si>
    <t>231%-240%</t>
  </si>
  <si>
    <t>4%of income</t>
  </si>
  <si>
    <t>X .04 =</t>
  </si>
  <si>
    <t>241%-270%</t>
  </si>
  <si>
    <t>5%of income</t>
  </si>
  <si>
    <t>X .05 =</t>
  </si>
  <si>
    <t>271%-300%</t>
  </si>
  <si>
    <t>6%of income</t>
  </si>
  <si>
    <t>X .06 =</t>
  </si>
  <si>
    <t>301%-400%</t>
  </si>
  <si>
    <t>7%of income</t>
  </si>
  <si>
    <t>X .07 =</t>
  </si>
  <si>
    <t>401% or greater</t>
  </si>
  <si>
    <t>8%of income</t>
  </si>
  <si>
    <t>X .08 =</t>
  </si>
  <si>
    <t>Size of Family Unit</t>
  </si>
  <si>
    <t>2025 FPL</t>
  </si>
  <si>
    <t xml:space="preserve"> 2025 Extraordinary Medical Expenses  (EME) Worksheet</t>
  </si>
  <si>
    <t>Revised 3/4/2025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</si>
</sst>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8" formatCode="&quot;$&quot;#,##0.00_);[Red]\(&quot;$&quot;#,##0.00\)"/>
    <numFmt numFmtId="164" formatCode="&quot;$&quot;#,##0.00"/>
    <numFmt numFmtId="165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 applyProtection="1">
      <alignment horizontal="center" wrapText="1"/>
      <protection hidden="1"/>
    </xf>
    <xf numFmtId="9" fontId="0" fillId="0" borderId="2" xfId="0" applyNumberFormat="1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/>
      <protection hidden="1"/>
    </xf>
    <xf numFmtId="165" fontId="0" fillId="0" borderId="2" xfId="0" applyNumberFormat="1" applyBorder="1" applyAlignment="1" applyProtection="1">
      <alignment horizontal="center" vertical="center" wrapText="1"/>
      <protection hidden="1"/>
    </xf>
    <xf numFmtId="164" fontId="0" fillId="0" borderId="2" xfId="0" applyNumberFormat="1" applyBorder="1" applyAlignment="1" applyProtection="1">
      <alignment horizontal="center"/>
      <protection hidden="1"/>
    </xf>
    <xf numFmtId="165" fontId="0" fillId="0" borderId="2" xfId="0" applyNumberFormat="1" applyBorder="1" applyAlignment="1" applyProtection="1">
      <alignment horizontal="center"/>
      <protection hidden="1"/>
    </xf>
    <xf numFmtId="5" fontId="0" fillId="0" borderId="2" xfId="0" applyNumberFormat="1" applyBorder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0" fillId="0" borderId="1" xfId="0" applyBorder="1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0" fillId="0" borderId="0" xfId="0" applyProtection="1">
      <protection locked="0" hidden="1"/>
    </xf>
    <xf numFmtId="8" fontId="0" fillId="0" borderId="1" xfId="0" applyNumberFormat="1" applyBorder="1" applyAlignment="1" applyProtection="1">
      <alignment horizontal="center"/>
      <protection locked="0" hidden="1"/>
    </xf>
    <xf numFmtId="9" fontId="0" fillId="0" borderId="0" xfId="0" applyNumberFormat="1" applyAlignment="1" applyProtection="1">
      <alignment horizontal="center"/>
      <protection locked="0" hidden="1"/>
    </xf>
    <xf numFmtId="164" fontId="0" fillId="0" borderId="1" xfId="0" applyNumberFormat="1" applyBorder="1" applyAlignment="1" applyProtection="1">
      <alignment horizontal="center"/>
      <protection locked="0" hidden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381000</xdr:colOff>
      <xdr:row>5</xdr:row>
      <xdr:rowOff>171450</xdr:rowOff>
    </xdr:to>
    <xdr:pic>
      <xdr:nvPicPr>
        <xdr:cNvPr id="4" name="m_-2770300700076389027Picture 1">
          <a:extLst>
            <a:ext uri="{FF2B5EF4-FFF2-40B4-BE49-F238E27FC236}">
              <a16:creationId xmlns:a16="http://schemas.microsoft.com/office/drawing/2014/main" id="{ACAAC821-B257-4315-8507-03DAB7D41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670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A3784-84A1-43E9-B4B3-DDE546DD1481}">
  <dimension ref="A1:M47"/>
  <sheetViews>
    <sheetView tabSelected="1" topLeftCell="A10" workbookViewId="0">
      <selection activeCell="H14" sqref="H14:I14"/>
    </sheetView>
  </sheetViews>
  <sheetFormatPr defaultRowHeight="14.5" x14ac:dyDescent="0.35"/>
  <cols>
    <col min="1" max="1" width="6.81640625" bestFit="1" customWidth="1"/>
    <col min="2" max="4" width="10.1796875" bestFit="1" customWidth="1"/>
    <col min="5" max="5" width="10.81640625" bestFit="1" customWidth="1"/>
    <col min="6" max="6" width="10.1796875" bestFit="1" customWidth="1"/>
    <col min="7" max="7" width="10.81640625" bestFit="1" customWidth="1"/>
    <col min="8" max="8" width="10.81640625" customWidth="1"/>
    <col min="9" max="10" width="10.81640625" bestFit="1" customWidth="1"/>
    <col min="11" max="11" width="11.1796875" bestFit="1" customWidth="1"/>
  </cols>
  <sheetData>
    <row r="1" spans="1:13" x14ac:dyDescent="0.35">
      <c r="A1" s="13"/>
      <c r="B1" s="13"/>
      <c r="C1" s="13"/>
      <c r="D1" s="13"/>
      <c r="E1" s="13"/>
    </row>
    <row r="2" spans="1:13" x14ac:dyDescent="0.35">
      <c r="A2" s="13"/>
      <c r="B2" s="13"/>
      <c r="C2" s="13"/>
      <c r="D2" s="13"/>
      <c r="E2" s="13"/>
    </row>
    <row r="3" spans="1:13" x14ac:dyDescent="0.35">
      <c r="A3" s="13"/>
      <c r="B3" s="13"/>
      <c r="C3" s="13"/>
      <c r="D3" s="13"/>
      <c r="E3" s="13"/>
    </row>
    <row r="4" spans="1:13" x14ac:dyDescent="0.35">
      <c r="A4" s="13"/>
      <c r="B4" s="13"/>
      <c r="C4" s="13"/>
      <c r="D4" s="13"/>
      <c r="E4" s="13"/>
    </row>
    <row r="5" spans="1:13" x14ac:dyDescent="0.35">
      <c r="A5" s="13"/>
      <c r="B5" s="13"/>
      <c r="C5" s="13"/>
      <c r="D5" s="13"/>
      <c r="E5" s="13"/>
    </row>
    <row r="6" spans="1:13" x14ac:dyDescent="0.35">
      <c r="M6" s="1"/>
    </row>
    <row r="7" spans="1:13" x14ac:dyDescent="0.35">
      <c r="A7" s="13" t="s">
        <v>33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"/>
    </row>
    <row r="9" spans="1:13" x14ac:dyDescent="0.35">
      <c r="A9" s="14" t="s">
        <v>0</v>
      </c>
      <c r="B9" s="14"/>
      <c r="C9" s="14"/>
      <c r="D9" s="15"/>
      <c r="E9" s="15"/>
      <c r="F9" s="15"/>
      <c r="G9" s="10"/>
      <c r="H9" s="10"/>
      <c r="I9" s="10"/>
      <c r="J9" s="10"/>
      <c r="K9" s="10"/>
      <c r="L9" s="10"/>
    </row>
    <row r="10" spans="1:13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2"/>
    </row>
    <row r="11" spans="1:13" x14ac:dyDescent="0.35">
      <c r="A11" s="14" t="s">
        <v>1</v>
      </c>
      <c r="B11" s="16"/>
      <c r="C11" s="16"/>
      <c r="D11" s="17"/>
      <c r="E11" s="17"/>
      <c r="F11" s="17"/>
      <c r="G11" s="10"/>
      <c r="H11" s="14" t="s">
        <v>2</v>
      </c>
      <c r="I11" s="14"/>
      <c r="J11" s="11"/>
      <c r="K11" s="10"/>
      <c r="L11" s="10"/>
    </row>
    <row r="12" spans="1:13" x14ac:dyDescent="0.3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3" x14ac:dyDescent="0.35">
      <c r="A13" s="10"/>
      <c r="B13" s="14" t="s">
        <v>3</v>
      </c>
      <c r="C13" s="14"/>
      <c r="D13" s="14" t="s">
        <v>4</v>
      </c>
      <c r="E13" s="14"/>
      <c r="F13" s="14"/>
      <c r="G13" s="14"/>
      <c r="H13" s="14" t="s">
        <v>5</v>
      </c>
      <c r="I13" s="14"/>
      <c r="J13" s="10"/>
      <c r="K13" s="14" t="s">
        <v>6</v>
      </c>
      <c r="L13" s="14"/>
    </row>
    <row r="14" spans="1:13" x14ac:dyDescent="0.35">
      <c r="A14" s="14" t="s">
        <v>7</v>
      </c>
      <c r="B14" s="16"/>
      <c r="C14" s="16"/>
      <c r="D14" s="18" t="s">
        <v>8</v>
      </c>
      <c r="E14" s="18"/>
      <c r="F14" s="18"/>
      <c r="G14" s="18"/>
      <c r="H14" s="19"/>
      <c r="I14" s="19"/>
      <c r="J14" s="12" t="s">
        <v>9</v>
      </c>
      <c r="K14" s="19">
        <f>SUM(H14*0.01)</f>
        <v>0</v>
      </c>
      <c r="L14" s="19"/>
    </row>
    <row r="15" spans="1:13" x14ac:dyDescent="0.35">
      <c r="A15" s="10"/>
      <c r="B15" s="14" t="s">
        <v>10</v>
      </c>
      <c r="C15" s="14"/>
      <c r="D15" s="18" t="s">
        <v>11</v>
      </c>
      <c r="E15" s="18"/>
      <c r="F15" s="18"/>
      <c r="G15" s="18"/>
      <c r="H15" s="19"/>
      <c r="I15" s="19"/>
      <c r="J15" s="12" t="s">
        <v>12</v>
      </c>
      <c r="K15" s="19">
        <f>SUM(H15*0.02)</f>
        <v>0</v>
      </c>
      <c r="L15" s="19"/>
    </row>
    <row r="16" spans="1:13" x14ac:dyDescent="0.35">
      <c r="A16" s="10"/>
      <c r="B16" s="14" t="s">
        <v>13</v>
      </c>
      <c r="C16" s="14"/>
      <c r="D16" s="18" t="s">
        <v>14</v>
      </c>
      <c r="E16" s="18"/>
      <c r="F16" s="18"/>
      <c r="G16" s="18"/>
      <c r="H16" s="19"/>
      <c r="I16" s="19"/>
      <c r="J16" s="12" t="s">
        <v>15</v>
      </c>
      <c r="K16" s="19">
        <f>SUM(H16*0.03)</f>
        <v>0</v>
      </c>
      <c r="L16" s="19"/>
    </row>
    <row r="17" spans="1:12" x14ac:dyDescent="0.35">
      <c r="A17" s="10"/>
      <c r="B17" s="14" t="s">
        <v>16</v>
      </c>
      <c r="C17" s="14"/>
      <c r="D17" s="18" t="s">
        <v>17</v>
      </c>
      <c r="E17" s="18"/>
      <c r="F17" s="18"/>
      <c r="G17" s="18"/>
      <c r="H17" s="19"/>
      <c r="I17" s="19"/>
      <c r="J17" s="12" t="s">
        <v>18</v>
      </c>
      <c r="K17" s="19">
        <f>SUM(H17*0.04)</f>
        <v>0</v>
      </c>
      <c r="L17" s="19"/>
    </row>
    <row r="18" spans="1:12" x14ac:dyDescent="0.35">
      <c r="A18" s="10"/>
      <c r="B18" s="14" t="s">
        <v>19</v>
      </c>
      <c r="C18" s="14"/>
      <c r="D18" s="18" t="s">
        <v>20</v>
      </c>
      <c r="E18" s="18"/>
      <c r="F18" s="18"/>
      <c r="G18" s="18"/>
      <c r="H18" s="19"/>
      <c r="I18" s="19"/>
      <c r="J18" s="12" t="s">
        <v>21</v>
      </c>
      <c r="K18" s="19">
        <f>SUM(H18*0.05)</f>
        <v>0</v>
      </c>
      <c r="L18" s="19"/>
    </row>
    <row r="19" spans="1:12" x14ac:dyDescent="0.35">
      <c r="A19" s="10"/>
      <c r="B19" s="14" t="s">
        <v>22</v>
      </c>
      <c r="C19" s="14"/>
      <c r="D19" s="18" t="s">
        <v>23</v>
      </c>
      <c r="E19" s="18"/>
      <c r="F19" s="18"/>
      <c r="G19" s="18"/>
      <c r="H19" s="19"/>
      <c r="I19" s="19"/>
      <c r="J19" s="12" t="s">
        <v>24</v>
      </c>
      <c r="K19" s="19">
        <f>SUM(H19*0.06)</f>
        <v>0</v>
      </c>
      <c r="L19" s="19"/>
    </row>
    <row r="20" spans="1:12" x14ac:dyDescent="0.35">
      <c r="A20" s="10"/>
      <c r="B20" s="14" t="s">
        <v>25</v>
      </c>
      <c r="C20" s="14"/>
      <c r="D20" s="18" t="s">
        <v>26</v>
      </c>
      <c r="E20" s="18"/>
      <c r="F20" s="18"/>
      <c r="G20" s="18"/>
      <c r="H20" s="19"/>
      <c r="I20" s="19"/>
      <c r="J20" s="12" t="s">
        <v>27</v>
      </c>
      <c r="K20" s="19">
        <f>SUM(H20*0.07)</f>
        <v>0</v>
      </c>
      <c r="L20" s="19"/>
    </row>
    <row r="21" spans="1:12" x14ac:dyDescent="0.35">
      <c r="A21" s="10"/>
      <c r="B21" s="14" t="s">
        <v>28</v>
      </c>
      <c r="C21" s="14"/>
      <c r="D21" s="18" t="s">
        <v>29</v>
      </c>
      <c r="E21" s="18"/>
      <c r="F21" s="18"/>
      <c r="G21" s="18"/>
      <c r="H21" s="19"/>
      <c r="I21" s="19"/>
      <c r="J21" s="12" t="s">
        <v>30</v>
      </c>
      <c r="K21" s="19">
        <f>SUM(H21*0.08)</f>
        <v>0</v>
      </c>
      <c r="L21" s="19"/>
    </row>
    <row r="23" spans="1:12" x14ac:dyDescent="0.35">
      <c r="C23" s="20" t="s">
        <v>32</v>
      </c>
      <c r="D23" s="20"/>
      <c r="E23" s="20"/>
      <c r="F23" s="20"/>
      <c r="G23" s="20"/>
      <c r="H23" s="20"/>
      <c r="I23" s="20"/>
      <c r="J23" s="20"/>
      <c r="K23" s="20"/>
    </row>
    <row r="24" spans="1:12" ht="29" x14ac:dyDescent="0.35">
      <c r="C24" s="3" t="s">
        <v>31</v>
      </c>
      <c r="D24" s="4">
        <v>1</v>
      </c>
      <c r="E24" s="4">
        <v>2.06</v>
      </c>
      <c r="F24" s="4">
        <v>2.1</v>
      </c>
      <c r="G24" s="4">
        <v>2.11</v>
      </c>
      <c r="H24" s="4">
        <v>2.2000000000000002</v>
      </c>
      <c r="I24" s="4">
        <v>2.21</v>
      </c>
      <c r="J24" s="4">
        <v>2.2999999999999998</v>
      </c>
      <c r="K24" s="4">
        <v>2.31</v>
      </c>
    </row>
    <row r="25" spans="1:12" x14ac:dyDescent="0.35">
      <c r="C25" s="5">
        <v>1</v>
      </c>
      <c r="D25" s="6">
        <v>15650</v>
      </c>
      <c r="E25" s="7">
        <f>SUM(D25*2.06)</f>
        <v>32239</v>
      </c>
      <c r="F25" s="8">
        <f>SUM(D25*2.1)</f>
        <v>32865</v>
      </c>
      <c r="G25" s="7">
        <f>SUM(D25*2.11)</f>
        <v>33021.5</v>
      </c>
      <c r="H25" s="7">
        <f>SUM(D25*2.2)</f>
        <v>34430</v>
      </c>
      <c r="I25" s="7">
        <f>SUM(D25*2.21)</f>
        <v>34586.5</v>
      </c>
      <c r="J25" s="7">
        <f>SUM(D25*2.3)</f>
        <v>35995</v>
      </c>
      <c r="K25" s="7">
        <f>SUM(D25*2.31)</f>
        <v>36151.5</v>
      </c>
    </row>
    <row r="26" spans="1:12" x14ac:dyDescent="0.35">
      <c r="C26" s="5">
        <v>2</v>
      </c>
      <c r="D26" s="6">
        <v>21150</v>
      </c>
      <c r="E26" s="7">
        <f t="shared" ref="E26:E32" si="0">SUM(D26*2.06)</f>
        <v>43569</v>
      </c>
      <c r="F26" s="8">
        <f t="shared" ref="F26:F32" si="1">SUM(D26*2.1)</f>
        <v>44415</v>
      </c>
      <c r="G26" s="7">
        <f t="shared" ref="G26:G32" si="2">SUM(D26*2.11)</f>
        <v>44626.5</v>
      </c>
      <c r="H26" s="7">
        <f t="shared" ref="H26:H32" si="3">SUM(D26*2.2)</f>
        <v>46530.000000000007</v>
      </c>
      <c r="I26" s="7">
        <f t="shared" ref="I26:I32" si="4">SUM(D26*2.21)</f>
        <v>46741.5</v>
      </c>
      <c r="J26" s="7">
        <f t="shared" ref="J26:J32" si="5">SUM(D26*2.3)</f>
        <v>48644.999999999993</v>
      </c>
      <c r="K26" s="7">
        <f t="shared" ref="K26:K32" si="6">SUM(D26*2.31)</f>
        <v>48856.5</v>
      </c>
    </row>
    <row r="27" spans="1:12" x14ac:dyDescent="0.35">
      <c r="C27" s="5">
        <v>3</v>
      </c>
      <c r="D27" s="6">
        <v>26650</v>
      </c>
      <c r="E27" s="7">
        <f t="shared" si="0"/>
        <v>54899</v>
      </c>
      <c r="F27" s="8">
        <f t="shared" si="1"/>
        <v>55965</v>
      </c>
      <c r="G27" s="7">
        <f t="shared" si="2"/>
        <v>56231.5</v>
      </c>
      <c r="H27" s="7">
        <f t="shared" si="3"/>
        <v>58630.000000000007</v>
      </c>
      <c r="I27" s="7">
        <f t="shared" si="4"/>
        <v>58896.5</v>
      </c>
      <c r="J27" s="7">
        <f t="shared" si="5"/>
        <v>61294.999999999993</v>
      </c>
      <c r="K27" s="7">
        <f t="shared" si="6"/>
        <v>61561.5</v>
      </c>
    </row>
    <row r="28" spans="1:12" x14ac:dyDescent="0.35">
      <c r="C28" s="5">
        <v>4</v>
      </c>
      <c r="D28" s="6">
        <v>31150</v>
      </c>
      <c r="E28" s="7">
        <f t="shared" si="0"/>
        <v>64169</v>
      </c>
      <c r="F28" s="8">
        <f t="shared" si="1"/>
        <v>65415</v>
      </c>
      <c r="G28" s="7">
        <f t="shared" si="2"/>
        <v>65726.5</v>
      </c>
      <c r="H28" s="7">
        <f t="shared" si="3"/>
        <v>68530</v>
      </c>
      <c r="I28" s="7">
        <f t="shared" si="4"/>
        <v>68841.5</v>
      </c>
      <c r="J28" s="7">
        <f t="shared" si="5"/>
        <v>71645</v>
      </c>
      <c r="K28" s="7">
        <f t="shared" si="6"/>
        <v>71956.5</v>
      </c>
    </row>
    <row r="29" spans="1:12" x14ac:dyDescent="0.35">
      <c r="C29" s="5">
        <v>5</v>
      </c>
      <c r="D29" s="6">
        <v>37650</v>
      </c>
      <c r="E29" s="7">
        <f t="shared" si="0"/>
        <v>77559</v>
      </c>
      <c r="F29" s="8">
        <f t="shared" si="1"/>
        <v>79065</v>
      </c>
      <c r="G29" s="7">
        <f t="shared" si="2"/>
        <v>79441.5</v>
      </c>
      <c r="H29" s="7">
        <f t="shared" si="3"/>
        <v>82830</v>
      </c>
      <c r="I29" s="7">
        <f t="shared" si="4"/>
        <v>83206.5</v>
      </c>
      <c r="J29" s="7">
        <f t="shared" si="5"/>
        <v>86595</v>
      </c>
      <c r="K29" s="7">
        <f t="shared" si="6"/>
        <v>86971.5</v>
      </c>
    </row>
    <row r="30" spans="1:12" x14ac:dyDescent="0.35">
      <c r="C30" s="5">
        <v>6</v>
      </c>
      <c r="D30" s="6">
        <v>43150</v>
      </c>
      <c r="E30" s="7">
        <f t="shared" si="0"/>
        <v>88889</v>
      </c>
      <c r="F30" s="8">
        <f t="shared" si="1"/>
        <v>90615</v>
      </c>
      <c r="G30" s="7">
        <f t="shared" si="2"/>
        <v>91046.5</v>
      </c>
      <c r="H30" s="7">
        <f t="shared" si="3"/>
        <v>94930.000000000015</v>
      </c>
      <c r="I30" s="7">
        <f t="shared" si="4"/>
        <v>95361.5</v>
      </c>
      <c r="J30" s="7">
        <f t="shared" si="5"/>
        <v>99244.999999999985</v>
      </c>
      <c r="K30" s="7">
        <f t="shared" si="6"/>
        <v>99676.5</v>
      </c>
    </row>
    <row r="31" spans="1:12" x14ac:dyDescent="0.35">
      <c r="C31" s="5">
        <v>7</v>
      </c>
      <c r="D31" s="6">
        <v>48650</v>
      </c>
      <c r="E31" s="7">
        <f t="shared" si="0"/>
        <v>100219</v>
      </c>
      <c r="F31" s="8">
        <f t="shared" si="1"/>
        <v>102165</v>
      </c>
      <c r="G31" s="7">
        <f t="shared" si="2"/>
        <v>102651.5</v>
      </c>
      <c r="H31" s="7">
        <f t="shared" si="3"/>
        <v>107030.00000000001</v>
      </c>
      <c r="I31" s="7">
        <f t="shared" si="4"/>
        <v>107516.5</v>
      </c>
      <c r="J31" s="7">
        <f t="shared" si="5"/>
        <v>111894.99999999999</v>
      </c>
      <c r="K31" s="7">
        <f t="shared" si="6"/>
        <v>112381.5</v>
      </c>
    </row>
    <row r="32" spans="1:12" x14ac:dyDescent="0.35">
      <c r="C32" s="5">
        <v>8</v>
      </c>
      <c r="D32" s="6">
        <v>54150</v>
      </c>
      <c r="E32" s="7">
        <f t="shared" si="0"/>
        <v>111549</v>
      </c>
      <c r="F32" s="8">
        <f t="shared" si="1"/>
        <v>113715</v>
      </c>
      <c r="G32" s="7">
        <f t="shared" si="2"/>
        <v>114256.5</v>
      </c>
      <c r="H32" s="7">
        <f t="shared" si="3"/>
        <v>119130.00000000001</v>
      </c>
      <c r="I32" s="7">
        <f t="shared" si="4"/>
        <v>119671.5</v>
      </c>
      <c r="J32" s="7">
        <f t="shared" si="5"/>
        <v>124544.99999999999</v>
      </c>
      <c r="K32" s="7">
        <f t="shared" si="6"/>
        <v>125086.5</v>
      </c>
    </row>
    <row r="34" spans="2:11" x14ac:dyDescent="0.35">
      <c r="C34" s="20" t="s">
        <v>32</v>
      </c>
      <c r="D34" s="20"/>
      <c r="E34" s="20"/>
      <c r="F34" s="20"/>
      <c r="G34" s="20"/>
      <c r="H34" s="20"/>
      <c r="I34" s="20"/>
      <c r="J34" s="20"/>
      <c r="K34" s="20"/>
    </row>
    <row r="35" spans="2:11" ht="29" x14ac:dyDescent="0.35">
      <c r="C35" s="3" t="s">
        <v>31</v>
      </c>
      <c r="D35" s="4">
        <v>2.4</v>
      </c>
      <c r="E35" s="4">
        <v>2.41</v>
      </c>
      <c r="F35" s="4">
        <v>2.7</v>
      </c>
      <c r="G35" s="4">
        <v>2.71</v>
      </c>
      <c r="H35" s="4">
        <v>3</v>
      </c>
      <c r="I35" s="4">
        <v>3.01</v>
      </c>
      <c r="J35" s="4">
        <v>4</v>
      </c>
      <c r="K35" s="4">
        <v>4.01</v>
      </c>
    </row>
    <row r="36" spans="2:11" x14ac:dyDescent="0.35">
      <c r="C36" s="5">
        <v>1</v>
      </c>
      <c r="D36" s="9">
        <f>SUM(D25*2.4)</f>
        <v>37560</v>
      </c>
      <c r="E36" s="9">
        <f>SUM(D25*2.41)</f>
        <v>37716.5</v>
      </c>
      <c r="F36" s="9">
        <f>SUM(D25*2.7)</f>
        <v>42255</v>
      </c>
      <c r="G36" s="9">
        <f>SUM(D25*2.71)</f>
        <v>42411.5</v>
      </c>
      <c r="H36" s="9">
        <f>SUM(D25*3)</f>
        <v>46950</v>
      </c>
      <c r="I36" s="9">
        <f>SUM(D25*3.01)</f>
        <v>47106.5</v>
      </c>
      <c r="J36" s="9">
        <f>SUM(D25*4)</f>
        <v>62600</v>
      </c>
      <c r="K36" s="9">
        <f>SUM(D25*4.01)</f>
        <v>62756.5</v>
      </c>
    </row>
    <row r="37" spans="2:11" x14ac:dyDescent="0.35">
      <c r="C37" s="5">
        <v>2</v>
      </c>
      <c r="D37" s="9">
        <f t="shared" ref="D37:D43" si="7">SUM(D26*2.4)</f>
        <v>50760</v>
      </c>
      <c r="E37" s="9">
        <f t="shared" ref="E37:E43" si="8">SUM(D26*2.41)</f>
        <v>50971.5</v>
      </c>
      <c r="F37" s="9">
        <f t="shared" ref="F37:F43" si="9">SUM(D26*2.7)</f>
        <v>57105.000000000007</v>
      </c>
      <c r="G37" s="9">
        <f t="shared" ref="G37:G43" si="10">SUM(D26*2.71)</f>
        <v>57316.5</v>
      </c>
      <c r="H37" s="9">
        <f t="shared" ref="H37:H43" si="11">SUM(D26*3)</f>
        <v>63450</v>
      </c>
      <c r="I37" s="9">
        <f t="shared" ref="I37:I43" si="12">SUM(D26*3.01)</f>
        <v>63661.499999999993</v>
      </c>
      <c r="J37" s="9">
        <f t="shared" ref="J37:J43" si="13">SUM(D26*4)</f>
        <v>84600</v>
      </c>
      <c r="K37" s="9">
        <f t="shared" ref="K37:K43" si="14">SUM(D26*4.01)</f>
        <v>84811.5</v>
      </c>
    </row>
    <row r="38" spans="2:11" x14ac:dyDescent="0.35">
      <c r="C38" s="5">
        <v>3</v>
      </c>
      <c r="D38" s="9">
        <f t="shared" si="7"/>
        <v>63960</v>
      </c>
      <c r="E38" s="9">
        <f t="shared" si="8"/>
        <v>64226.500000000007</v>
      </c>
      <c r="F38" s="9">
        <f t="shared" si="9"/>
        <v>71955</v>
      </c>
      <c r="G38" s="9">
        <f t="shared" si="10"/>
        <v>72221.5</v>
      </c>
      <c r="H38" s="9">
        <f t="shared" si="11"/>
        <v>79950</v>
      </c>
      <c r="I38" s="9">
        <f t="shared" si="12"/>
        <v>80216.5</v>
      </c>
      <c r="J38" s="9">
        <f t="shared" si="13"/>
        <v>106600</v>
      </c>
      <c r="K38" s="9">
        <f t="shared" si="14"/>
        <v>106866.5</v>
      </c>
    </row>
    <row r="39" spans="2:11" x14ac:dyDescent="0.35">
      <c r="C39" s="5">
        <v>4</v>
      </c>
      <c r="D39" s="9">
        <f t="shared" si="7"/>
        <v>74760</v>
      </c>
      <c r="E39" s="9">
        <f t="shared" si="8"/>
        <v>75071.5</v>
      </c>
      <c r="F39" s="9">
        <f t="shared" si="9"/>
        <v>84105</v>
      </c>
      <c r="G39" s="9">
        <f t="shared" si="10"/>
        <v>84416.5</v>
      </c>
      <c r="H39" s="9">
        <f t="shared" si="11"/>
        <v>93450</v>
      </c>
      <c r="I39" s="9">
        <f t="shared" si="12"/>
        <v>93761.5</v>
      </c>
      <c r="J39" s="9">
        <f t="shared" si="13"/>
        <v>124600</v>
      </c>
      <c r="K39" s="9">
        <f t="shared" si="14"/>
        <v>124911.5</v>
      </c>
    </row>
    <row r="40" spans="2:11" x14ac:dyDescent="0.35">
      <c r="C40" s="5">
        <v>5</v>
      </c>
      <c r="D40" s="9">
        <f t="shared" si="7"/>
        <v>90360</v>
      </c>
      <c r="E40" s="9">
        <f t="shared" si="8"/>
        <v>90736.5</v>
      </c>
      <c r="F40" s="9">
        <f t="shared" si="9"/>
        <v>101655</v>
      </c>
      <c r="G40" s="9">
        <f t="shared" si="10"/>
        <v>102031.5</v>
      </c>
      <c r="H40" s="9">
        <f t="shared" si="11"/>
        <v>112950</v>
      </c>
      <c r="I40" s="9">
        <f t="shared" si="12"/>
        <v>113326.49999999999</v>
      </c>
      <c r="J40" s="9">
        <f t="shared" si="13"/>
        <v>150600</v>
      </c>
      <c r="K40" s="9">
        <f t="shared" si="14"/>
        <v>150976.5</v>
      </c>
    </row>
    <row r="41" spans="2:11" x14ac:dyDescent="0.35">
      <c r="C41" s="5">
        <v>6</v>
      </c>
      <c r="D41" s="9">
        <f t="shared" si="7"/>
        <v>103560</v>
      </c>
      <c r="E41" s="9">
        <f t="shared" si="8"/>
        <v>103991.5</v>
      </c>
      <c r="F41" s="9">
        <f t="shared" si="9"/>
        <v>116505.00000000001</v>
      </c>
      <c r="G41" s="9">
        <f t="shared" si="10"/>
        <v>116936.5</v>
      </c>
      <c r="H41" s="9">
        <f t="shared" si="11"/>
        <v>129450</v>
      </c>
      <c r="I41" s="9">
        <f t="shared" si="12"/>
        <v>129881.49999999999</v>
      </c>
      <c r="J41" s="9">
        <f t="shared" si="13"/>
        <v>172600</v>
      </c>
      <c r="K41" s="9">
        <f t="shared" si="14"/>
        <v>173031.5</v>
      </c>
    </row>
    <row r="42" spans="2:11" x14ac:dyDescent="0.35">
      <c r="C42" s="5">
        <v>7</v>
      </c>
      <c r="D42" s="9">
        <f t="shared" si="7"/>
        <v>116760</v>
      </c>
      <c r="E42" s="9">
        <f t="shared" si="8"/>
        <v>117246.5</v>
      </c>
      <c r="F42" s="9">
        <f t="shared" si="9"/>
        <v>131355</v>
      </c>
      <c r="G42" s="9">
        <f t="shared" si="10"/>
        <v>131841.5</v>
      </c>
      <c r="H42" s="9">
        <f t="shared" si="11"/>
        <v>145950</v>
      </c>
      <c r="I42" s="9">
        <f t="shared" si="12"/>
        <v>146436.5</v>
      </c>
      <c r="J42" s="9">
        <f t="shared" si="13"/>
        <v>194600</v>
      </c>
      <c r="K42" s="9">
        <f t="shared" si="14"/>
        <v>195086.5</v>
      </c>
    </row>
    <row r="43" spans="2:11" x14ac:dyDescent="0.35">
      <c r="C43" s="5">
        <v>8</v>
      </c>
      <c r="D43" s="9">
        <f t="shared" si="7"/>
        <v>129960</v>
      </c>
      <c r="E43" s="9">
        <f t="shared" si="8"/>
        <v>130501.50000000001</v>
      </c>
      <c r="F43" s="9">
        <f t="shared" si="9"/>
        <v>146205</v>
      </c>
      <c r="G43" s="9">
        <f t="shared" si="10"/>
        <v>146746.5</v>
      </c>
      <c r="H43" s="9">
        <f t="shared" si="11"/>
        <v>162450</v>
      </c>
      <c r="I43" s="9">
        <f t="shared" si="12"/>
        <v>162991.5</v>
      </c>
      <c r="J43" s="9">
        <f t="shared" si="13"/>
        <v>216600</v>
      </c>
      <c r="K43" s="9">
        <f t="shared" si="14"/>
        <v>217141.5</v>
      </c>
    </row>
    <row r="47" spans="2:11" x14ac:dyDescent="0.35">
      <c r="B47" t="s">
        <v>34</v>
      </c>
    </row>
  </sheetData>
  <mergeCells count="45">
    <mergeCell ref="C34:K34"/>
    <mergeCell ref="B19:C19"/>
    <mergeCell ref="D19:G19"/>
    <mergeCell ref="H19:I19"/>
    <mergeCell ref="K19:L19"/>
    <mergeCell ref="B20:C20"/>
    <mergeCell ref="D20:G20"/>
    <mergeCell ref="H20:I20"/>
    <mergeCell ref="K20:L20"/>
    <mergeCell ref="B21:C21"/>
    <mergeCell ref="D21:G21"/>
    <mergeCell ref="H21:I21"/>
    <mergeCell ref="K21:L21"/>
    <mergeCell ref="C23:K23"/>
    <mergeCell ref="B17:C17"/>
    <mergeCell ref="D17:G17"/>
    <mergeCell ref="H17:I17"/>
    <mergeCell ref="K17:L17"/>
    <mergeCell ref="B18:C18"/>
    <mergeCell ref="D18:G18"/>
    <mergeCell ref="H18:I18"/>
    <mergeCell ref="K18:L18"/>
    <mergeCell ref="B15:C15"/>
    <mergeCell ref="D15:G15"/>
    <mergeCell ref="H15:I15"/>
    <mergeCell ref="K15:L15"/>
    <mergeCell ref="B16:C16"/>
    <mergeCell ref="D16:G16"/>
    <mergeCell ref="H16:I16"/>
    <mergeCell ref="K16:L16"/>
    <mergeCell ref="B13:C13"/>
    <mergeCell ref="D13:G13"/>
    <mergeCell ref="H13:I13"/>
    <mergeCell ref="K13:L13"/>
    <mergeCell ref="A14:C14"/>
    <mergeCell ref="D14:G14"/>
    <mergeCell ref="H14:I14"/>
    <mergeCell ref="K14:L14"/>
    <mergeCell ref="A1:E5"/>
    <mergeCell ref="A7:L7"/>
    <mergeCell ref="A9:C9"/>
    <mergeCell ref="D9:F9"/>
    <mergeCell ref="A11:C11"/>
    <mergeCell ref="D11:F11"/>
    <mergeCell ref="H11:I11"/>
  </mergeCells>
  <pageMargins left="0.7" right="0.7" top="0.75" bottom="0.75" header="0.3" footer="0.3"/>
  <pageSetup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Keesee, Traci</dc:creator>
  <cp:lastModifiedBy>Monks, Rhiannon</cp:lastModifiedBy>
  <dcterms:created xsi:type="dcterms:W3CDTF">2022-01-28T16:40:43Z</dcterms:created>
  <dcterms:modified xsi:type="dcterms:W3CDTF">2025-03-05T20:00:14Z</dcterms:modified>
</cp:coreProperties>
</file>